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Elsevier\Listen Website\2025-09\"/>
    </mc:Choice>
  </mc:AlternateContent>
  <xr:revisionPtr revIDLastSave="0" documentId="13_ncr:1_{B66A6924-8A66-41D2-8A46-FF7BC9D74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scription only" sheetId="3" r:id="rId1"/>
  </sheets>
  <definedNames>
    <definedName name="_xlnm._FilterDatabase" localSheetId="0" hidden="1">'Subscription only'!$A$4:$E$65</definedName>
    <definedName name="_xlnm.Print_Area" localSheetId="0">'Subscription only'!$A$1:$E$28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5" i="3" l="1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<sst xmlns="http://schemas.openxmlformats.org/spreadsheetml/2006/main" count="251" uniqueCount="221">
  <si>
    <t>ISSN</t>
  </si>
  <si>
    <t>Journal Title</t>
  </si>
  <si>
    <t>0515-3700</t>
  </si>
  <si>
    <t>Actualités Pharmaceutiques</t>
  </si>
  <si>
    <t>0003-3928</t>
  </si>
  <si>
    <t>Annales de Cardiologie et d'Angéiologie</t>
  </si>
  <si>
    <t>0753-3969</t>
  </si>
  <si>
    <t>Annales de Paléontologie</t>
  </si>
  <si>
    <t>0003-5521</t>
  </si>
  <si>
    <t>L'Anthropologie</t>
  </si>
  <si>
    <t>0275-1062</t>
  </si>
  <si>
    <t>Chinese Astronomy and Astrophysics</t>
  </si>
  <si>
    <t>1001-8417</t>
  </si>
  <si>
    <t>Chinese Chemical Letters</t>
  </si>
  <si>
    <t>1872-2067</t>
  </si>
  <si>
    <t>Chinese Journal of Catalysis</t>
  </si>
  <si>
    <t>1875-5364</t>
  </si>
  <si>
    <t>Chinese Journal of Natural Medicines</t>
  </si>
  <si>
    <t>0011-8486</t>
  </si>
  <si>
    <t>Dental Abstracts</t>
  </si>
  <si>
    <t>0140-6701</t>
  </si>
  <si>
    <t>Fuel and Energy Abstracts</t>
  </si>
  <si>
    <t>1499-3872</t>
  </si>
  <si>
    <t>Hepatobiliary &amp; Pancreatic Diseases International</t>
  </si>
  <si>
    <t>1959-7568</t>
  </si>
  <si>
    <t>IRBM News</t>
  </si>
  <si>
    <t>1389-1723</t>
  </si>
  <si>
    <t>Journal of Bioscience and Bioengineering</t>
  </si>
  <si>
    <t>1872-5813</t>
  </si>
  <si>
    <t>Journal of Fuel Chemistry and Technology</t>
  </si>
  <si>
    <t>0377-1237</t>
  </si>
  <si>
    <t>Medical Journal Armed Forces India</t>
  </si>
  <si>
    <t>0959-9436</t>
  </si>
  <si>
    <t>Mendeleev Communications</t>
  </si>
  <si>
    <t>1872-5805</t>
  </si>
  <si>
    <t>New Carbon Materials</t>
  </si>
  <si>
    <t>1002-0160</t>
  </si>
  <si>
    <t>Pedosphere</t>
  </si>
  <si>
    <t>0960-8974</t>
  </si>
  <si>
    <t>Progress in Crystal Growth and Characterization of Materials</t>
  </si>
  <si>
    <t>0079-6786</t>
  </si>
  <si>
    <t>Progress in Solid State Chemistry</t>
  </si>
  <si>
    <t>0033-2984</t>
  </si>
  <si>
    <t>Psychologie Française</t>
  </si>
  <si>
    <t>0034-4877</t>
  </si>
  <si>
    <t>Reports on Mathematical Physics</t>
  </si>
  <si>
    <t>2530-299X</t>
  </si>
  <si>
    <t>2530-3120</t>
  </si>
  <si>
    <t>2214-5672</t>
  </si>
  <si>
    <t>Revue Vétérinaire Clinique</t>
  </si>
  <si>
    <t>ASJC Subject Areas</t>
  </si>
  <si>
    <t>Journal Homepage URL</t>
  </si>
  <si>
    <t>Journal DOI</t>
  </si>
  <si>
    <t>Astronomy, Astrophysics, Space Science | Earth and Planetary Sciences | Physical Sciences and Engineering</t>
  </si>
  <si>
    <t>Dentistry | Health Sciences | Medicine</t>
  </si>
  <si>
    <t>Chemistry | Physical Sciences and Engineering</t>
  </si>
  <si>
    <t>Chemical Engineering | Chemistry | Materials Science | Physical Sciences and Engineering | Physics</t>
  </si>
  <si>
    <t>Agricultural and Biological Sciences | Life Sciences</t>
  </si>
  <si>
    <t>Physical Sciences and Engineering | Physics</t>
  </si>
  <si>
    <t>Health Sciences | Life Sciences | Neuroscience</t>
  </si>
  <si>
    <t>Materials Science | Physical Sciences and Engineering</t>
  </si>
  <si>
    <t>Health Sciences | Medicine</t>
  </si>
  <si>
    <t>Health Sciences | Medicine | Social Sciences and Humanities</t>
  </si>
  <si>
    <t>Health Professions | Health Sciences</t>
  </si>
  <si>
    <t>Health Sciences | Nursing and Midwifery</t>
  </si>
  <si>
    <t>Health Sciences | Life Sciences</t>
  </si>
  <si>
    <t>Health Sciences | Pharmaceutical Sciences</t>
  </si>
  <si>
    <t>Chemical Engineering | Chemistry | Physical Sciences and Engineering</t>
  </si>
  <si>
    <t>Chemical Engineering | Energy and Power | Physical Sciences and Engineering</t>
  </si>
  <si>
    <t>Chemical Engineering | Physical Sciences and Engineering</t>
  </si>
  <si>
    <t>Psychology | Social Sciences and Humanities</t>
  </si>
  <si>
    <t>Health Sciences | Life Sciences | Medicine | Physical Sciences and Engineering</t>
  </si>
  <si>
    <t>Agricultural and Biological Sciences | Chemical Engineering | Life Sciences | Microbiology and Virology | Physical Sciences and Engineering</t>
  </si>
  <si>
    <t>Chemical Engineering | Chemistry | Materials Science | Physical Sciences and Engineering</t>
  </si>
  <si>
    <t>Arts and Humanities | Social Sciences and Humanities</t>
  </si>
  <si>
    <t>Health Sciences | Nursing and Midwifery | Social Sciences and Humanities</t>
  </si>
  <si>
    <t>Health Sciences | Life Sciences | Medicine | Nursing and Midwifery</t>
  </si>
  <si>
    <t>Health Sciences | Veterinary Science and Veterinary Medicine</t>
  </si>
  <si>
    <t>Health Sciences | Social Sciences</t>
  </si>
  <si>
    <t>Elsevier DEAL Journals (Excluded)</t>
  </si>
  <si>
    <t>10.1016/j.repmathphys</t>
  </si>
  <si>
    <t>10.1016/j.progsolidstchem</t>
  </si>
  <si>
    <t>10.1016/j.pcrysgrow</t>
  </si>
  <si>
    <t>10.1016/j.chinastron</t>
  </si>
  <si>
    <t>10.1016/j.cclet</t>
  </si>
  <si>
    <t>10.1016/j.fueleneab</t>
  </si>
  <si>
    <t>10.1016/j.jfct</t>
  </si>
  <si>
    <t>10.1016/j.pedsph</t>
  </si>
  <si>
    <t>10.1016/j.jbiosc</t>
  </si>
  <si>
    <t>Biomedical and Environmental Sciences</t>
  </si>
  <si>
    <t>0895-3988</t>
  </si>
  <si>
    <t>10.1016/j.bes</t>
  </si>
  <si>
    <t>10.1016/j.chnjc</t>
  </si>
  <si>
    <t>10.1016/j.ncm</t>
  </si>
  <si>
    <t>10.1016/j.mencom</t>
  </si>
  <si>
    <t>10.1016/j.cjnm</t>
  </si>
  <si>
    <t>Chinese Medical Sciences Journal</t>
  </si>
  <si>
    <t>1001-9294</t>
  </si>
  <si>
    <t>10.1016/j.cmsj</t>
  </si>
  <si>
    <t>10.1016/j.hbpd</t>
  </si>
  <si>
    <t>10.1016/j.mjafi</t>
  </si>
  <si>
    <t>Agricultural and Biological Sciences | Earth and Planetary Sciences | Environmental Sciences | Physical Sciences and Engineering</t>
  </si>
  <si>
    <t>10.1016/j.annpal</t>
  </si>
  <si>
    <t>10.1016/j.irbmnw</t>
  </si>
  <si>
    <t>Revue de l'infirmière</t>
  </si>
  <si>
    <t>1293-8505</t>
  </si>
  <si>
    <t>10.1016/j.revinf</t>
  </si>
  <si>
    <t>10.1016/j.actpha</t>
  </si>
  <si>
    <t>10.1016/j.ancard</t>
  </si>
  <si>
    <t>10.1016/j.anthro</t>
  </si>
  <si>
    <t>L'Aide-Soignante</t>
  </si>
  <si>
    <t>Health Sciences | Nursing and Midwifery | Social Sciences</t>
  </si>
  <si>
    <t>1166-3413</t>
  </si>
  <si>
    <t>10.1016/j.aidsoi</t>
  </si>
  <si>
    <t>Métiers de la Petite Enfance</t>
  </si>
  <si>
    <t>1258-780X</t>
  </si>
  <si>
    <t>10.1016/j.melaen</t>
  </si>
  <si>
    <t>Cahiers de la Puéricultrice</t>
  </si>
  <si>
    <t>0007-9820</t>
  </si>
  <si>
    <t>10.1016/j.cahpu</t>
  </si>
  <si>
    <t>10.1016/j.anicom</t>
  </si>
  <si>
    <t>10.1016/j.psfr</t>
  </si>
  <si>
    <t>Revue du Podologue</t>
  </si>
  <si>
    <t>1766-7313</t>
  </si>
  <si>
    <t>10.1016/j.revpod</t>
  </si>
  <si>
    <t>Pratiques en Nutrition</t>
  </si>
  <si>
    <t>1766-7305</t>
  </si>
  <si>
    <t>10.1016/j.pranut</t>
  </si>
  <si>
    <t>Revue Francophone d'Orthoptie</t>
  </si>
  <si>
    <t>1876-2204</t>
  </si>
  <si>
    <t>10.1016/j.rfo</t>
  </si>
  <si>
    <t>10.1016/j.denabs</t>
  </si>
  <si>
    <t>Caring for the Ages</t>
  </si>
  <si>
    <t>1526-4114</t>
  </si>
  <si>
    <t>10.1016/j.carage</t>
  </si>
  <si>
    <t>Progrès en Urologie: Formation Médicale Continue</t>
  </si>
  <si>
    <t>1761-676X</t>
  </si>
  <si>
    <t>10.1016/j.fpurol</t>
  </si>
  <si>
    <t>Annales Pharmaceutiques Françaises</t>
  </si>
  <si>
    <t>Chemical Engineering | Health Sciences</t>
  </si>
  <si>
    <t>0003-4509</t>
  </si>
  <si>
    <t>10.1016/j.pharma</t>
  </si>
  <si>
    <t>Bulletin de l'Académie Nationale de Médecine</t>
  </si>
  <si>
    <t>0001-4079</t>
  </si>
  <si>
    <t>10.1016/j.banm</t>
  </si>
  <si>
    <t>Inter Bloc</t>
  </si>
  <si>
    <t>0242-3960</t>
  </si>
  <si>
    <t>10.1016/j.bloc</t>
  </si>
  <si>
    <t>Oxymag</t>
  </si>
  <si>
    <t>0990-1310</t>
  </si>
  <si>
    <t>10.1016/j.oxy</t>
  </si>
  <si>
    <t>Revue des Maladies Respiratoires</t>
  </si>
  <si>
    <t>0761-8425</t>
  </si>
  <si>
    <t>10.1016/j.rmr</t>
  </si>
  <si>
    <t>FMC: Formación Médica Continuada en Atención Primaria</t>
  </si>
  <si>
    <t>1134-2072</t>
  </si>
  <si>
    <t>10.1016/j.fmc</t>
  </si>
  <si>
    <t>Journal of Healthcare Quality Research</t>
  </si>
  <si>
    <t>2603-6479</t>
  </si>
  <si>
    <t>10.1016/j.jhqr</t>
  </si>
  <si>
    <t>Medicine: Programa de Formación Médica Continuada Acreditado</t>
  </si>
  <si>
    <t>0304-5412</t>
  </si>
  <si>
    <t>10.1016/j.med</t>
  </si>
  <si>
    <t>Revista Española de Cardiología Suplementos</t>
  </si>
  <si>
    <t>1131-3587</t>
  </si>
  <si>
    <t>10.1016/j.recsup</t>
  </si>
  <si>
    <t>Neurología Argentina</t>
  </si>
  <si>
    <t>1853-0028</t>
  </si>
  <si>
    <t>10.1016/j.neuarg</t>
  </si>
  <si>
    <t>Revista Científica de la Sociedad Española de Enfermería Neurológica</t>
  </si>
  <si>
    <t>Health Sciences | Medicine | Neuroscience | Nursing and Midwifery</t>
  </si>
  <si>
    <t>2013-5246</t>
  </si>
  <si>
    <t>10.1016/j.sedene</t>
  </si>
  <si>
    <t>Soins</t>
  </si>
  <si>
    <t>0038-0814</t>
  </si>
  <si>
    <t>10.1016/j.soin</t>
  </si>
  <si>
    <t>Revista Colombiana de Psiquiatría</t>
  </si>
  <si>
    <t>0034-7450</t>
  </si>
  <si>
    <t>10.1016/j.rcp</t>
  </si>
  <si>
    <t>Soins: Psychiatrie</t>
  </si>
  <si>
    <t>0241-6972</t>
  </si>
  <si>
    <t>10.1016/j.spsy</t>
  </si>
  <si>
    <t>Soins: Pédiatrie/Puériculture</t>
  </si>
  <si>
    <t>1259-4792</t>
  </si>
  <si>
    <t>10.1016/j.spp</t>
  </si>
  <si>
    <t>Soins: Cadres</t>
  </si>
  <si>
    <t>0183-2980</t>
  </si>
  <si>
    <t>10.1016/j.scad</t>
  </si>
  <si>
    <t>Soins: Gérontologie</t>
  </si>
  <si>
    <t>1268-6034</t>
  </si>
  <si>
    <t>10.1016/j.sger</t>
  </si>
  <si>
    <t>Ortho Magazine</t>
  </si>
  <si>
    <t>1262-4586</t>
  </si>
  <si>
    <t>10.1016/j.omag</t>
  </si>
  <si>
    <t>Soins: Aides-Soignantes</t>
  </si>
  <si>
    <t>1770-9857</t>
  </si>
  <si>
    <t>10.1016/j.sasoi</t>
  </si>
  <si>
    <t>Revue des Maladies Respiratoires Actualités</t>
  </si>
  <si>
    <t>Health Professions | Health Sciences | Medicine | Toxicology</t>
  </si>
  <si>
    <t>1877-1203</t>
  </si>
  <si>
    <t>10.1016/j.rmra</t>
  </si>
  <si>
    <t>La Revue de Santé Scolaire et Universitaire</t>
  </si>
  <si>
    <t>1879-3991</t>
  </si>
  <si>
    <t>10.1016/j.revssu</t>
  </si>
  <si>
    <t>Revue Francophone Internationale de Recherche Infirmière</t>
  </si>
  <si>
    <t>2352-8028</t>
  </si>
  <si>
    <t>10.1016/j.refiri</t>
  </si>
  <si>
    <t>Revista Científica de la Sociedad Española de Enfermería Neurológica (English Edition)</t>
  </si>
  <si>
    <t>10.1016/j.sedeng</t>
  </si>
  <si>
    <t>Revista Colombiana de Psiquiatría (English Edition)</t>
  </si>
  <si>
    <t>10.1016/j.rcpeng</t>
  </si>
  <si>
    <t>Indian Journal of Tuberculosis</t>
  </si>
  <si>
    <t>0019-5707</t>
  </si>
  <si>
    <t>10.1016/j.ijtb</t>
  </si>
  <si>
    <t>Annales de Dermatologie et de Vénéréologie - FMC</t>
  </si>
  <si>
    <t>2667-0623</t>
  </si>
  <si>
    <t>10.1016/j.fander</t>
  </si>
  <si>
    <t>Médecine et Maladies Infectieuses Formation</t>
  </si>
  <si>
    <t>2772-7432</t>
  </si>
  <si>
    <t>10.1016/j.mmifmc</t>
  </si>
  <si>
    <t>Last updated: 2025-09-02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</si>
</sst>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tabSelected="1" workbookViewId="0">
      <pane ySplit="4" topLeftCell="A5" activePane="bottomLeft" state="frozen"/>
      <selection pane="bottomLeft" activeCell="A15" sqref="A15"/>
    </sheetView>
  </sheetViews>
  <sheetFormatPr baseColWidth="10" defaultColWidth="8.6640625" defaultRowHeight="14.4" x14ac:dyDescent="0.3"/>
  <cols>
    <col min="1" max="1" width="75.6640625" customWidth="1"/>
    <col min="2" max="2" width="51.6640625" customWidth="1"/>
    <col min="3" max="3" width="10.6640625" customWidth="1"/>
    <col min="4" max="4" width="57.33203125" customWidth="1"/>
    <col min="5" max="5" width="30.6640625" customWidth="1"/>
  </cols>
  <sheetData>
    <row r="1" spans="1:5" ht="20.25" customHeight="1" x14ac:dyDescent="0.3">
      <c r="A1" s="3" t="s">
        <v>79</v>
      </c>
    </row>
    <row r="2" spans="1:5" ht="12.75" customHeight="1" x14ac:dyDescent="0.3">
      <c r="A2" s="4" t="s">
        <v>220</v>
      </c>
    </row>
    <row r="4" spans="1:5" ht="24.75" customHeight="1" x14ac:dyDescent="0.3">
      <c r="A4" s="5" t="s">
        <v>1</v>
      </c>
      <c r="B4" s="5" t="s">
        <v>50</v>
      </c>
      <c r="C4" s="5" t="s">
        <v>0</v>
      </c>
      <c r="D4" s="5" t="s">
        <v>51</v>
      </c>
      <c r="E4" s="5" t="s">
        <v>52</v>
      </c>
    </row>
    <row r="5" spans="1:5" x14ac:dyDescent="0.3">
      <c r="A5" s="1" t="s">
        <v>45</v>
      </c>
      <c r="B5" s="1" t="s">
        <v>58</v>
      </c>
      <c r="C5" s="1" t="s">
        <v>44</v>
      </c>
      <c r="D5" s="2" t="str">
        <f>HYPERLINK("http://www.sciencedirect.com/science/journal/00344877")</f>
        <v>http://www.sciencedirect.com/science/journal/00344877</v>
      </c>
      <c r="E5" s="1" t="s">
        <v>80</v>
      </c>
    </row>
    <row r="6" spans="1:5" x14ac:dyDescent="0.3">
      <c r="A6" s="1" t="s">
        <v>41</v>
      </c>
      <c r="B6" s="1" t="s">
        <v>73</v>
      </c>
      <c r="C6" s="1" t="s">
        <v>40</v>
      </c>
      <c r="D6" s="2" t="str">
        <f>HYPERLINK("http://www.sciencedirect.com/science/journal/00796786")</f>
        <v>http://www.sciencedirect.com/science/journal/00796786</v>
      </c>
      <c r="E6" s="1" t="s">
        <v>81</v>
      </c>
    </row>
    <row r="7" spans="1:5" x14ac:dyDescent="0.3">
      <c r="A7" s="1" t="s">
        <v>39</v>
      </c>
      <c r="B7" s="1" t="s">
        <v>56</v>
      </c>
      <c r="C7" s="1" t="s">
        <v>38</v>
      </c>
      <c r="D7" s="2" t="str">
        <f>HYPERLINK("http://www.sciencedirect.com/science/journal/09608974")</f>
        <v>http://www.sciencedirect.com/science/journal/09608974</v>
      </c>
      <c r="E7" s="1" t="s">
        <v>82</v>
      </c>
    </row>
    <row r="8" spans="1:5" x14ac:dyDescent="0.3">
      <c r="A8" s="1" t="s">
        <v>11</v>
      </c>
      <c r="B8" s="1" t="s">
        <v>53</v>
      </c>
      <c r="C8" s="1" t="s">
        <v>10</v>
      </c>
      <c r="D8" s="2" t="str">
        <f>HYPERLINK("http://www.sciencedirect.com/science/journal/02751062")</f>
        <v>http://www.sciencedirect.com/science/journal/02751062</v>
      </c>
      <c r="E8" s="1" t="s">
        <v>83</v>
      </c>
    </row>
    <row r="9" spans="1:5" x14ac:dyDescent="0.3">
      <c r="A9" s="1" t="s">
        <v>13</v>
      </c>
      <c r="B9" s="1" t="s">
        <v>55</v>
      </c>
      <c r="C9" s="1" t="s">
        <v>12</v>
      </c>
      <c r="D9" s="2" t="str">
        <f>HYPERLINK("http://www.sciencedirect.com/science/journal/10018417")</f>
        <v>http://www.sciencedirect.com/science/journal/10018417</v>
      </c>
      <c r="E9" s="1" t="s">
        <v>84</v>
      </c>
    </row>
    <row r="10" spans="1:5" x14ac:dyDescent="0.3">
      <c r="A10" s="1" t="s">
        <v>21</v>
      </c>
      <c r="B10" s="1" t="s">
        <v>68</v>
      </c>
      <c r="C10" s="1" t="s">
        <v>20</v>
      </c>
      <c r="D10" s="2" t="str">
        <f>HYPERLINK("http://www.sciencedirect.com/science/journal/01406701")</f>
        <v>http://www.sciencedirect.com/science/journal/01406701</v>
      </c>
      <c r="E10" s="1" t="s">
        <v>85</v>
      </c>
    </row>
    <row r="11" spans="1:5" x14ac:dyDescent="0.3">
      <c r="A11" s="1" t="s">
        <v>29</v>
      </c>
      <c r="B11" s="1" t="s">
        <v>67</v>
      </c>
      <c r="C11" s="1" t="s">
        <v>28</v>
      </c>
      <c r="D11" s="2" t="str">
        <f>HYPERLINK("http://www.sciencedirect.com/science/journal/18725813")</f>
        <v>http://www.sciencedirect.com/science/journal/18725813</v>
      </c>
      <c r="E11" s="1" t="s">
        <v>86</v>
      </c>
    </row>
    <row r="12" spans="1:5" ht="12.75" customHeight="1" x14ac:dyDescent="0.3">
      <c r="A12" s="1" t="s">
        <v>37</v>
      </c>
      <c r="B12" s="1" t="s">
        <v>57</v>
      </c>
      <c r="C12" s="1" t="s">
        <v>36</v>
      </c>
      <c r="D12" s="2" t="str">
        <f>HYPERLINK("http://www.sciencedirect.com/science/journal/10020160")</f>
        <v>http://www.sciencedirect.com/science/journal/10020160</v>
      </c>
      <c r="E12" s="1" t="s">
        <v>87</v>
      </c>
    </row>
    <row r="13" spans="1:5" ht="12.75" customHeight="1" x14ac:dyDescent="0.3">
      <c r="A13" s="1" t="s">
        <v>27</v>
      </c>
      <c r="B13" s="1" t="s">
        <v>72</v>
      </c>
      <c r="C13" s="1" t="s">
        <v>26</v>
      </c>
      <c r="D13" s="2" t="str">
        <f>HYPERLINK("http://www.sciencedirect.com/science/journal/13891723")</f>
        <v>http://www.sciencedirect.com/science/journal/13891723</v>
      </c>
      <c r="E13" s="1" t="s">
        <v>88</v>
      </c>
    </row>
    <row r="14" spans="1:5" ht="12.75" customHeight="1" x14ac:dyDescent="0.3">
      <c r="A14" s="1" t="s">
        <v>89</v>
      </c>
      <c r="B14" s="1" t="s">
        <v>61</v>
      </c>
      <c r="C14" s="1" t="s">
        <v>90</v>
      </c>
      <c r="D14" s="2" t="str">
        <f>HYPERLINK("http://www.sciencedirect.com/science/journal/08953988")</f>
        <v>http://www.sciencedirect.com/science/journal/08953988</v>
      </c>
      <c r="E14" s="1" t="s">
        <v>91</v>
      </c>
    </row>
    <row r="15" spans="1:5" ht="12.75" customHeight="1" x14ac:dyDescent="0.3">
      <c r="A15" s="1" t="s">
        <v>15</v>
      </c>
      <c r="B15" s="1" t="s">
        <v>69</v>
      </c>
      <c r="C15" s="1" t="s">
        <v>14</v>
      </c>
      <c r="D15" s="2" t="str">
        <f>HYPERLINK("http://www.sciencedirect.com/science/journal/18722067")</f>
        <v>http://www.sciencedirect.com/science/journal/18722067</v>
      </c>
      <c r="E15" s="1" t="s">
        <v>92</v>
      </c>
    </row>
    <row r="16" spans="1:5" ht="12.75" customHeight="1" x14ac:dyDescent="0.3">
      <c r="A16" s="1" t="s">
        <v>35</v>
      </c>
      <c r="B16" s="1" t="s">
        <v>60</v>
      </c>
      <c r="C16" s="1" t="s">
        <v>34</v>
      </c>
      <c r="D16" s="2" t="str">
        <f>HYPERLINK("http://www.sciencedirect.com/science/journal/18725805")</f>
        <v>http://www.sciencedirect.com/science/journal/18725805</v>
      </c>
      <c r="E16" s="1" t="s">
        <v>93</v>
      </c>
    </row>
    <row r="17" spans="1:5" ht="12.75" customHeight="1" x14ac:dyDescent="0.3">
      <c r="A17" s="1" t="s">
        <v>33</v>
      </c>
      <c r="B17" s="1" t="s">
        <v>55</v>
      </c>
      <c r="C17" s="1" t="s">
        <v>32</v>
      </c>
      <c r="D17" s="2" t="str">
        <f>HYPERLINK("http://www.sciencedirect.com/science/journal/09599436")</f>
        <v>http://www.sciencedirect.com/science/journal/09599436</v>
      </c>
      <c r="E17" s="1" t="s">
        <v>94</v>
      </c>
    </row>
    <row r="18" spans="1:5" ht="12.75" customHeight="1" x14ac:dyDescent="0.3">
      <c r="A18" s="1" t="s">
        <v>17</v>
      </c>
      <c r="B18" s="1" t="s">
        <v>66</v>
      </c>
      <c r="C18" s="1" t="s">
        <v>16</v>
      </c>
      <c r="D18" s="2" t="str">
        <f>HYPERLINK("http://www.sciencedirect.com/science/journal/18755364")</f>
        <v>http://www.sciencedirect.com/science/journal/18755364</v>
      </c>
      <c r="E18" s="1" t="s">
        <v>95</v>
      </c>
    </row>
    <row r="19" spans="1:5" ht="12.75" customHeight="1" x14ac:dyDescent="0.3">
      <c r="A19" s="1" t="s">
        <v>96</v>
      </c>
      <c r="B19" s="1" t="s">
        <v>61</v>
      </c>
      <c r="C19" s="1" t="s">
        <v>97</v>
      </c>
      <c r="D19" s="2" t="str">
        <f>HYPERLINK("http://www.sciencedirect.com/science/journal/10019294")</f>
        <v>http://www.sciencedirect.com/science/journal/10019294</v>
      </c>
      <c r="E19" s="1" t="s">
        <v>98</v>
      </c>
    </row>
    <row r="20" spans="1:5" ht="12.75" customHeight="1" x14ac:dyDescent="0.3">
      <c r="A20" s="1" t="s">
        <v>23</v>
      </c>
      <c r="B20" s="1" t="s">
        <v>61</v>
      </c>
      <c r="C20" s="1" t="s">
        <v>22</v>
      </c>
      <c r="D20" s="2" t="str">
        <f>HYPERLINK("http://www.sciencedirect.com/science/journal/14993872")</f>
        <v>http://www.sciencedirect.com/science/journal/14993872</v>
      </c>
      <c r="E20" s="1" t="s">
        <v>99</v>
      </c>
    </row>
    <row r="21" spans="1:5" ht="12.75" customHeight="1" x14ac:dyDescent="0.3">
      <c r="A21" s="1" t="s">
        <v>31</v>
      </c>
      <c r="B21" s="1" t="s">
        <v>61</v>
      </c>
      <c r="C21" s="1" t="s">
        <v>30</v>
      </c>
      <c r="D21" s="2" t="str">
        <f>HYPERLINK("http://www.sciencedirect.com/science/journal/03771237")</f>
        <v>http://www.sciencedirect.com/science/journal/03771237</v>
      </c>
      <c r="E21" s="1" t="s">
        <v>100</v>
      </c>
    </row>
    <row r="22" spans="1:5" ht="12.75" customHeight="1" x14ac:dyDescent="0.3">
      <c r="A22" s="1" t="s">
        <v>7</v>
      </c>
      <c r="B22" s="1" t="s">
        <v>101</v>
      </c>
      <c r="C22" s="1" t="s">
        <v>6</v>
      </c>
      <c r="D22" s="2" t="str">
        <f>HYPERLINK("http://www.sciencedirect.com/science/journal/07533969")</f>
        <v>http://www.sciencedirect.com/science/journal/07533969</v>
      </c>
      <c r="E22" s="1" t="s">
        <v>102</v>
      </c>
    </row>
    <row r="23" spans="1:5" ht="12.75" customHeight="1" x14ac:dyDescent="0.3">
      <c r="A23" s="1" t="s">
        <v>25</v>
      </c>
      <c r="B23" s="1" t="s">
        <v>71</v>
      </c>
      <c r="C23" s="1" t="s">
        <v>24</v>
      </c>
      <c r="D23" s="2" t="str">
        <f>HYPERLINK("http://www.sciencedirect.com/science/journal/19597568")</f>
        <v>http://www.sciencedirect.com/science/journal/19597568</v>
      </c>
      <c r="E23" s="1" t="s">
        <v>103</v>
      </c>
    </row>
    <row r="24" spans="1:5" ht="12.75" customHeight="1" x14ac:dyDescent="0.3">
      <c r="A24" s="1" t="s">
        <v>104</v>
      </c>
      <c r="B24" s="1" t="s">
        <v>64</v>
      </c>
      <c r="C24" s="1" t="s">
        <v>105</v>
      </c>
      <c r="D24" s="2" t="str">
        <f>HYPERLINK("http://www.elsevier.com/locate/issn/1293-8505")</f>
        <v>http://www.elsevier.com/locate/issn/1293-8505</v>
      </c>
      <c r="E24" s="1" t="s">
        <v>106</v>
      </c>
    </row>
    <row r="25" spans="1:5" ht="12.75" customHeight="1" x14ac:dyDescent="0.3">
      <c r="A25" s="1" t="s">
        <v>3</v>
      </c>
      <c r="B25" s="1" t="s">
        <v>66</v>
      </c>
      <c r="C25" s="1" t="s">
        <v>2</v>
      </c>
      <c r="D25" s="2" t="str">
        <f>HYPERLINK("http://www.sciencedirect.com/science/journal/05153700")</f>
        <v>http://www.sciencedirect.com/science/journal/05153700</v>
      </c>
      <c r="E25" s="1" t="s">
        <v>107</v>
      </c>
    </row>
    <row r="26" spans="1:5" ht="12.75" customHeight="1" x14ac:dyDescent="0.3">
      <c r="A26" s="1" t="s">
        <v>5</v>
      </c>
      <c r="B26" s="1" t="s">
        <v>61</v>
      </c>
      <c r="C26" s="1" t="s">
        <v>4</v>
      </c>
      <c r="D26" s="2" t="str">
        <f>HYPERLINK("http://www.sciencedirect.com/science/journal/00033928")</f>
        <v>http://www.sciencedirect.com/science/journal/00033928</v>
      </c>
      <c r="E26" s="1" t="s">
        <v>108</v>
      </c>
    </row>
    <row r="27" spans="1:5" ht="12.75" customHeight="1" x14ac:dyDescent="0.3">
      <c r="A27" s="1" t="s">
        <v>9</v>
      </c>
      <c r="B27" s="1" t="s">
        <v>74</v>
      </c>
      <c r="C27" s="1" t="s">
        <v>8</v>
      </c>
      <c r="D27" s="2" t="str">
        <f>HYPERLINK("http://www.sciencedirect.com/science/journal/00035521")</f>
        <v>http://www.sciencedirect.com/science/journal/00035521</v>
      </c>
      <c r="E27" s="1" t="s">
        <v>109</v>
      </c>
    </row>
    <row r="28" spans="1:5" ht="12.75" customHeight="1" x14ac:dyDescent="0.3">
      <c r="A28" s="1" t="s">
        <v>110</v>
      </c>
      <c r="B28" s="1" t="s">
        <v>111</v>
      </c>
      <c r="C28" s="1" t="s">
        <v>112</v>
      </c>
      <c r="D28" s="2" t="str">
        <f>HYPERLINK("https://www.sciencedirect.com/journal/laide-soignante")</f>
        <v>https://www.sciencedirect.com/journal/laide-soignante</v>
      </c>
      <c r="E28" s="1" t="s">
        <v>113</v>
      </c>
    </row>
    <row r="29" spans="1:5" ht="12.75" customHeight="1" x14ac:dyDescent="0.3">
      <c r="A29" s="1" t="s">
        <v>114</v>
      </c>
      <c r="B29" s="1" t="s">
        <v>78</v>
      </c>
      <c r="C29" s="1" t="s">
        <v>115</v>
      </c>
      <c r="D29" s="2" t="str">
        <f>HYPERLINK("http://www.elsevier.com/locate/issn/1258-780X")</f>
        <v>http://www.elsevier.com/locate/issn/1258-780X</v>
      </c>
      <c r="E29" s="1" t="s">
        <v>116</v>
      </c>
    </row>
    <row r="30" spans="1:5" ht="12.75" customHeight="1" x14ac:dyDescent="0.3">
      <c r="A30" s="1" t="s">
        <v>117</v>
      </c>
      <c r="B30" s="1" t="s">
        <v>64</v>
      </c>
      <c r="C30" s="1" t="s">
        <v>118</v>
      </c>
      <c r="D30" s="2" t="str">
        <f>HYPERLINK("http://www.elsevier.com/locate/issn/0007-9820")</f>
        <v>http://www.elsevier.com/locate/issn/0007-9820</v>
      </c>
      <c r="E30" s="1" t="s">
        <v>119</v>
      </c>
    </row>
    <row r="31" spans="1:5" ht="12.75" customHeight="1" x14ac:dyDescent="0.3">
      <c r="A31" s="1" t="s">
        <v>49</v>
      </c>
      <c r="B31" s="1" t="s">
        <v>77</v>
      </c>
      <c r="C31" s="1" t="s">
        <v>48</v>
      </c>
      <c r="D31" s="2" t="str">
        <f>HYPERLINK("http://www.sciencedirect.com/science/journal/22145672")</f>
        <v>http://www.sciencedirect.com/science/journal/22145672</v>
      </c>
      <c r="E31" s="1" t="s">
        <v>120</v>
      </c>
    </row>
    <row r="32" spans="1:5" ht="12.75" customHeight="1" x14ac:dyDescent="0.3">
      <c r="A32" s="1" t="s">
        <v>43</v>
      </c>
      <c r="B32" s="1" t="s">
        <v>70</v>
      </c>
      <c r="C32" s="1" t="s">
        <v>42</v>
      </c>
      <c r="D32" s="2" t="str">
        <f>HYPERLINK("http://www.sciencedirect.com/science/journal/00332984")</f>
        <v>http://www.sciencedirect.com/science/journal/00332984</v>
      </c>
      <c r="E32" s="1" t="s">
        <v>121</v>
      </c>
    </row>
    <row r="33" spans="1:5" ht="12.75" customHeight="1" x14ac:dyDescent="0.3">
      <c r="A33" s="1" t="s">
        <v>122</v>
      </c>
      <c r="B33" s="1" t="s">
        <v>63</v>
      </c>
      <c r="C33" s="1" t="s">
        <v>123</v>
      </c>
      <c r="D33" s="2" t="str">
        <f>HYPERLINK("http://www.elsevier.com/locate/issn/1766-7313")</f>
        <v>http://www.elsevier.com/locate/issn/1766-7313</v>
      </c>
      <c r="E33" s="1" t="s">
        <v>124</v>
      </c>
    </row>
    <row r="34" spans="1:5" ht="12.75" customHeight="1" x14ac:dyDescent="0.3">
      <c r="A34" s="1" t="s">
        <v>125</v>
      </c>
      <c r="B34" s="1" t="s">
        <v>64</v>
      </c>
      <c r="C34" s="1" t="s">
        <v>126</v>
      </c>
      <c r="D34" s="2" t="str">
        <f>HYPERLINK("http://www.elsevier.com/locate/issn/1766-7305")</f>
        <v>http://www.elsevier.com/locate/issn/1766-7305</v>
      </c>
      <c r="E34" s="1" t="s">
        <v>127</v>
      </c>
    </row>
    <row r="35" spans="1:5" ht="12.75" customHeight="1" x14ac:dyDescent="0.3">
      <c r="A35" s="1" t="s">
        <v>128</v>
      </c>
      <c r="B35" s="1" t="s">
        <v>63</v>
      </c>
      <c r="C35" s="1" t="s">
        <v>129</v>
      </c>
      <c r="D35" s="2" t="str">
        <f>HYPERLINK("http://www.sciencedirect.com/science/journal/18762204")</f>
        <v>http://www.sciencedirect.com/science/journal/18762204</v>
      </c>
      <c r="E35" s="1" t="s">
        <v>130</v>
      </c>
    </row>
    <row r="36" spans="1:5" ht="12.75" customHeight="1" x14ac:dyDescent="0.3">
      <c r="A36" s="1" t="s">
        <v>19</v>
      </c>
      <c r="B36" s="1" t="s">
        <v>54</v>
      </c>
      <c r="C36" s="1" t="s">
        <v>18</v>
      </c>
      <c r="D36" s="2" t="str">
        <f>HYPERLINK("http://www.sciencedirect.com/science/journal/00118486")</f>
        <v>http://www.sciencedirect.com/science/journal/00118486</v>
      </c>
      <c r="E36" s="1" t="s">
        <v>131</v>
      </c>
    </row>
    <row r="37" spans="1:5" ht="12.75" customHeight="1" x14ac:dyDescent="0.3">
      <c r="A37" s="1" t="s">
        <v>132</v>
      </c>
      <c r="B37" s="1" t="s">
        <v>61</v>
      </c>
      <c r="C37" s="1" t="s">
        <v>133</v>
      </c>
      <c r="D37" s="2" t="str">
        <f>HYPERLINK("http://www.elsevier.com/locate/issn/1526-4114")</f>
        <v>http://www.elsevier.com/locate/issn/1526-4114</v>
      </c>
      <c r="E37" s="1" t="s">
        <v>134</v>
      </c>
    </row>
    <row r="38" spans="1:5" ht="12.75" customHeight="1" x14ac:dyDescent="0.3">
      <c r="A38" s="1" t="s">
        <v>135</v>
      </c>
      <c r="B38" s="1" t="s">
        <v>61</v>
      </c>
      <c r="C38" s="1" t="s">
        <v>136</v>
      </c>
      <c r="D38" s="2" t="str">
        <f>HYPERLINK("http://www.sciencedirect.com/science/journal/1761676X")</f>
        <v>http://www.sciencedirect.com/science/journal/1761676X</v>
      </c>
      <c r="E38" s="1" t="s">
        <v>137</v>
      </c>
    </row>
    <row r="39" spans="1:5" ht="12.75" customHeight="1" x14ac:dyDescent="0.3">
      <c r="A39" s="1" t="s">
        <v>138</v>
      </c>
      <c r="B39" s="1" t="s">
        <v>139</v>
      </c>
      <c r="C39" s="1" t="s">
        <v>140</v>
      </c>
      <c r="D39" s="2" t="str">
        <f>HYPERLINK("http://www.sciencedirect.com/science/journal/00034509")</f>
        <v>http://www.sciencedirect.com/science/journal/00034509</v>
      </c>
      <c r="E39" s="1" t="s">
        <v>141</v>
      </c>
    </row>
    <row r="40" spans="1:5" ht="12.75" customHeight="1" x14ac:dyDescent="0.3">
      <c r="A40" s="1" t="s">
        <v>142</v>
      </c>
      <c r="B40" s="1" t="s">
        <v>61</v>
      </c>
      <c r="C40" s="1" t="s">
        <v>143</v>
      </c>
      <c r="D40" s="2" t="str">
        <f>HYPERLINK("http://www.sciencedirect.com/science/journal/00014079")</f>
        <v>http://www.sciencedirect.com/science/journal/00014079</v>
      </c>
      <c r="E40" s="1" t="s">
        <v>144</v>
      </c>
    </row>
    <row r="41" spans="1:5" ht="12.75" customHeight="1" x14ac:dyDescent="0.3">
      <c r="A41" s="1" t="s">
        <v>145</v>
      </c>
      <c r="B41" s="1" t="s">
        <v>65</v>
      </c>
      <c r="C41" s="1" t="s">
        <v>146</v>
      </c>
      <c r="D41" s="2" t="str">
        <f>HYPERLINK("http://www.elsevier.com/locate/issn/0242-3960")</f>
        <v>http://www.elsevier.com/locate/issn/0242-3960</v>
      </c>
      <c r="E41" s="1" t="s">
        <v>147</v>
      </c>
    </row>
    <row r="42" spans="1:5" ht="12.75" customHeight="1" x14ac:dyDescent="0.3">
      <c r="A42" s="1" t="s">
        <v>148</v>
      </c>
      <c r="B42" s="1" t="s">
        <v>65</v>
      </c>
      <c r="C42" s="1" t="s">
        <v>149</v>
      </c>
      <c r="D42" s="2" t="str">
        <f>HYPERLINK("http://www.elsevier.com/locate/issn/0990-1310")</f>
        <v>http://www.elsevier.com/locate/issn/0990-1310</v>
      </c>
      <c r="E42" s="1" t="s">
        <v>150</v>
      </c>
    </row>
    <row r="43" spans="1:5" ht="12.75" customHeight="1" x14ac:dyDescent="0.3">
      <c r="A43" s="1" t="s">
        <v>151</v>
      </c>
      <c r="B43" s="1" t="s">
        <v>65</v>
      </c>
      <c r="C43" s="1" t="s">
        <v>152</v>
      </c>
      <c r="D43" s="2" t="str">
        <f>HYPERLINK("http://www.sciencedirect.com/science/journal/07618425")</f>
        <v>http://www.sciencedirect.com/science/journal/07618425</v>
      </c>
      <c r="E43" s="1" t="s">
        <v>153</v>
      </c>
    </row>
    <row r="44" spans="1:5" ht="12.75" customHeight="1" x14ac:dyDescent="0.3">
      <c r="A44" s="1" t="s">
        <v>154</v>
      </c>
      <c r="B44" s="1" t="s">
        <v>61</v>
      </c>
      <c r="C44" s="1" t="s">
        <v>155</v>
      </c>
      <c r="D44" s="2" t="str">
        <f>HYPERLINK("http://www.sciencedirect.com/science/journal/11342072")</f>
        <v>http://www.sciencedirect.com/science/journal/11342072</v>
      </c>
      <c r="E44" s="1" t="s">
        <v>156</v>
      </c>
    </row>
    <row r="45" spans="1:5" ht="12.75" customHeight="1" x14ac:dyDescent="0.3">
      <c r="A45" s="1" t="s">
        <v>157</v>
      </c>
      <c r="B45" s="1" t="s">
        <v>62</v>
      </c>
      <c r="C45" s="1" t="s">
        <v>158</v>
      </c>
      <c r="D45" s="2" t="str">
        <f>HYPERLINK("http://www.sciencedirect.com/science/journal/26036479")</f>
        <v>http://www.sciencedirect.com/science/journal/26036479</v>
      </c>
      <c r="E45" s="1" t="s">
        <v>159</v>
      </c>
    </row>
    <row r="46" spans="1:5" ht="12.75" customHeight="1" x14ac:dyDescent="0.3">
      <c r="A46" s="1" t="s">
        <v>160</v>
      </c>
      <c r="B46" s="1" t="s">
        <v>61</v>
      </c>
      <c r="C46" s="1" t="s">
        <v>161</v>
      </c>
      <c r="D46" s="2" t="str">
        <f>HYPERLINK("http://www.sciencedirect.com/science/journal/03045412")</f>
        <v>http://www.sciencedirect.com/science/journal/03045412</v>
      </c>
      <c r="E46" s="1" t="s">
        <v>162</v>
      </c>
    </row>
    <row r="47" spans="1:5" ht="12.75" customHeight="1" x14ac:dyDescent="0.3">
      <c r="A47" s="1" t="s">
        <v>163</v>
      </c>
      <c r="B47" s="1" t="s">
        <v>61</v>
      </c>
      <c r="C47" s="1" t="s">
        <v>164</v>
      </c>
      <c r="D47" s="2" t="str">
        <f>HYPERLINK("http://www.sciencedirect.com/science/journal/11313587")</f>
        <v>http://www.sciencedirect.com/science/journal/11313587</v>
      </c>
      <c r="E47" s="1" t="s">
        <v>165</v>
      </c>
    </row>
    <row r="48" spans="1:5" ht="12.75" customHeight="1" x14ac:dyDescent="0.3">
      <c r="A48" s="1" t="s">
        <v>166</v>
      </c>
      <c r="B48" s="1" t="s">
        <v>59</v>
      </c>
      <c r="C48" s="1" t="s">
        <v>167</v>
      </c>
      <c r="D48" s="2" t="str">
        <f>HYPERLINK("http://www.sciencedirect.com/science/journal/18530028")</f>
        <v>http://www.sciencedirect.com/science/journal/18530028</v>
      </c>
      <c r="E48" s="1" t="s">
        <v>168</v>
      </c>
    </row>
    <row r="49" spans="1:5" ht="12.75" customHeight="1" x14ac:dyDescent="0.3">
      <c r="A49" s="1" t="s">
        <v>169</v>
      </c>
      <c r="B49" s="1" t="s">
        <v>170</v>
      </c>
      <c r="C49" s="1" t="s">
        <v>171</v>
      </c>
      <c r="D49" s="2" t="str">
        <f>HYPERLINK("http://www.sciencedirect.com/science/journal/20135246")</f>
        <v>http://www.sciencedirect.com/science/journal/20135246</v>
      </c>
      <c r="E49" s="1" t="s">
        <v>172</v>
      </c>
    </row>
    <row r="50" spans="1:5" ht="12.75" customHeight="1" x14ac:dyDescent="0.3">
      <c r="A50" s="1" t="s">
        <v>173</v>
      </c>
      <c r="B50" s="1" t="s">
        <v>65</v>
      </c>
      <c r="C50" s="1" t="s">
        <v>174</v>
      </c>
      <c r="D50" s="2" t="str">
        <f>HYPERLINK("https://www.journals.elsevier.com/soins")</f>
        <v>https://www.journals.elsevier.com/soins</v>
      </c>
      <c r="E50" s="1" t="s">
        <v>175</v>
      </c>
    </row>
    <row r="51" spans="1:5" ht="12.75" customHeight="1" x14ac:dyDescent="0.3">
      <c r="A51" s="1" t="s">
        <v>176</v>
      </c>
      <c r="B51" s="1" t="s">
        <v>61</v>
      </c>
      <c r="C51" s="1" t="s">
        <v>177</v>
      </c>
      <c r="D51" s="2" t="str">
        <f>HYPERLINK("http://www.sciencedirect.com/science/journal/00347450")</f>
        <v>http://www.sciencedirect.com/science/journal/00347450</v>
      </c>
      <c r="E51" s="1" t="s">
        <v>178</v>
      </c>
    </row>
    <row r="52" spans="1:5" ht="12.75" customHeight="1" x14ac:dyDescent="0.3">
      <c r="A52" s="1" t="s">
        <v>179</v>
      </c>
      <c r="B52" s="1" t="s">
        <v>61</v>
      </c>
      <c r="C52" s="1" t="s">
        <v>180</v>
      </c>
      <c r="D52" s="2" t="str">
        <f>HYPERLINK("http://www.elsevier.com/locate/issn/0241-6972")</f>
        <v>http://www.elsevier.com/locate/issn/0241-6972</v>
      </c>
      <c r="E52" s="1" t="s">
        <v>181</v>
      </c>
    </row>
    <row r="53" spans="1:5" ht="12.75" customHeight="1" x14ac:dyDescent="0.3">
      <c r="A53" s="1" t="s">
        <v>182</v>
      </c>
      <c r="B53" s="1" t="s">
        <v>61</v>
      </c>
      <c r="C53" s="1" t="s">
        <v>183</v>
      </c>
      <c r="D53" s="2" t="str">
        <f>HYPERLINK("http://www.em-consulte.com/revue/SPP/presentation/soins-pediatriepuericulture")</f>
        <v>http://www.em-consulte.com/revue/SPP/presentation/soins-pediatriepuericulture</v>
      </c>
      <c r="E53" s="1" t="s">
        <v>184</v>
      </c>
    </row>
    <row r="54" spans="1:5" ht="12.75" customHeight="1" x14ac:dyDescent="0.3">
      <c r="A54" s="1" t="s">
        <v>185</v>
      </c>
      <c r="B54" s="1" t="s">
        <v>65</v>
      </c>
      <c r="C54" s="1" t="s">
        <v>186</v>
      </c>
      <c r="D54" s="2" t="str">
        <f>HYPERLINK("http://www.elsevier.com/locate/issn/0183-2980")</f>
        <v>http://www.elsevier.com/locate/issn/0183-2980</v>
      </c>
      <c r="E54" s="1" t="s">
        <v>187</v>
      </c>
    </row>
    <row r="55" spans="1:5" ht="12.75" customHeight="1" x14ac:dyDescent="0.3">
      <c r="A55" s="1" t="s">
        <v>188</v>
      </c>
      <c r="B55" s="1" t="s">
        <v>65</v>
      </c>
      <c r="C55" s="1" t="s">
        <v>189</v>
      </c>
      <c r="D55" s="2" t="str">
        <f>HYPERLINK("http://www.elsevier.com/locate/issn/1268-6034")</f>
        <v>http://www.elsevier.com/locate/issn/1268-6034</v>
      </c>
      <c r="E55" s="1" t="s">
        <v>190</v>
      </c>
    </row>
    <row r="56" spans="1:5" ht="12.75" customHeight="1" x14ac:dyDescent="0.3">
      <c r="A56" s="1" t="s">
        <v>191</v>
      </c>
      <c r="B56" s="1" t="s">
        <v>65</v>
      </c>
      <c r="C56" s="1" t="s">
        <v>192</v>
      </c>
      <c r="D56" s="2" t="str">
        <f>HYPERLINK("http://www.elsevier.com/locate/issn/1262-4586")</f>
        <v>http://www.elsevier.com/locate/issn/1262-4586</v>
      </c>
      <c r="E56" s="1" t="s">
        <v>193</v>
      </c>
    </row>
    <row r="57" spans="1:5" ht="12.75" customHeight="1" x14ac:dyDescent="0.3">
      <c r="A57" s="1" t="s">
        <v>194</v>
      </c>
      <c r="B57" s="1" t="s">
        <v>65</v>
      </c>
      <c r="C57" s="1" t="s">
        <v>195</v>
      </c>
      <c r="D57" s="2" t="str">
        <f>HYPERLINK("http://www.elsevier.com/locate/issn/1770-9857")</f>
        <v>http://www.elsevier.com/locate/issn/1770-9857</v>
      </c>
      <c r="E57" s="1" t="s">
        <v>196</v>
      </c>
    </row>
    <row r="58" spans="1:5" ht="12.75" customHeight="1" x14ac:dyDescent="0.3">
      <c r="A58" s="1" t="s">
        <v>197</v>
      </c>
      <c r="B58" s="1" t="s">
        <v>198</v>
      </c>
      <c r="C58" s="1" t="s">
        <v>199</v>
      </c>
      <c r="D58" s="2" t="str">
        <f>HYPERLINK("http://www.sciencedirect.com/science/journal/18771203")</f>
        <v>http://www.sciencedirect.com/science/journal/18771203</v>
      </c>
      <c r="E58" s="1" t="s">
        <v>200</v>
      </c>
    </row>
    <row r="59" spans="1:5" ht="12.75" customHeight="1" x14ac:dyDescent="0.3">
      <c r="A59" s="1" t="s">
        <v>201</v>
      </c>
      <c r="B59" s="1" t="s">
        <v>75</v>
      </c>
      <c r="C59" s="1" t="s">
        <v>202</v>
      </c>
      <c r="D59" s="2" t="str">
        <f>HYPERLINK("http://www.elsevier.com/locate/issn/1879-3991")</f>
        <v>http://www.elsevier.com/locate/issn/1879-3991</v>
      </c>
      <c r="E59" s="1" t="s">
        <v>203</v>
      </c>
    </row>
    <row r="60" spans="1:5" ht="12.75" customHeight="1" x14ac:dyDescent="0.3">
      <c r="A60" s="1" t="s">
        <v>204</v>
      </c>
      <c r="B60" s="1" t="s">
        <v>64</v>
      </c>
      <c r="C60" s="1" t="s">
        <v>205</v>
      </c>
      <c r="D60" s="2" t="str">
        <f>HYPERLINK("http://www.sciencedirect.com/science/journal/23528028")</f>
        <v>http://www.sciencedirect.com/science/journal/23528028</v>
      </c>
      <c r="E60" s="1" t="s">
        <v>206</v>
      </c>
    </row>
    <row r="61" spans="1:5" ht="12.75" customHeight="1" x14ac:dyDescent="0.3">
      <c r="A61" s="1" t="s">
        <v>207</v>
      </c>
      <c r="B61" s="1" t="s">
        <v>76</v>
      </c>
      <c r="C61" s="1" t="s">
        <v>46</v>
      </c>
      <c r="D61" s="2" t="str">
        <f>HYPERLINK("http://www.sciencedirect.com/science/journal/2530299X")</f>
        <v>http://www.sciencedirect.com/science/journal/2530299X</v>
      </c>
      <c r="E61" s="1" t="s">
        <v>208</v>
      </c>
    </row>
    <row r="62" spans="1:5" ht="12.75" customHeight="1" x14ac:dyDescent="0.3">
      <c r="A62" s="1" t="s">
        <v>209</v>
      </c>
      <c r="B62" s="1" t="s">
        <v>61</v>
      </c>
      <c r="C62" s="1" t="s">
        <v>47</v>
      </c>
      <c r="D62" s="2" t="str">
        <f>HYPERLINK("http://www.sciencedirect.com/science/journal/25303120")</f>
        <v>http://www.sciencedirect.com/science/journal/25303120</v>
      </c>
      <c r="E62" s="1" t="s">
        <v>210</v>
      </c>
    </row>
    <row r="63" spans="1:5" ht="12.75" customHeight="1" x14ac:dyDescent="0.3">
      <c r="A63" s="1" t="s">
        <v>211</v>
      </c>
      <c r="B63" s="1" t="s">
        <v>61</v>
      </c>
      <c r="C63" s="1" t="s">
        <v>212</v>
      </c>
      <c r="D63" s="2" t="str">
        <f>HYPERLINK("http://www.sciencedirect.com/science/journal/00195707")</f>
        <v>http://www.sciencedirect.com/science/journal/00195707</v>
      </c>
      <c r="E63" s="1" t="s">
        <v>213</v>
      </c>
    </row>
    <row r="64" spans="1:5" ht="12.75" customHeight="1" x14ac:dyDescent="0.3">
      <c r="A64" s="1" t="s">
        <v>214</v>
      </c>
      <c r="B64" s="1" t="s">
        <v>61</v>
      </c>
      <c r="C64" s="1" t="s">
        <v>215</v>
      </c>
      <c r="D64" s="2" t="str">
        <f>HYPERLINK("http://www.sciencedirect.com/science/journal/26670623")</f>
        <v>http://www.sciencedirect.com/science/journal/26670623</v>
      </c>
      <c r="E64" s="1" t="s">
        <v>216</v>
      </c>
    </row>
    <row r="65" spans="1:5" ht="12.75" customHeight="1" x14ac:dyDescent="0.3">
      <c r="A65" s="1" t="s">
        <v>217</v>
      </c>
      <c r="B65" s="1" t="s">
        <v>61</v>
      </c>
      <c r="C65" s="1" t="s">
        <v>218</v>
      </c>
      <c r="D65" s="2" t="str">
        <f>HYPERLINK("http://www.sciencedirect.com/science/journal/27727432")</f>
        <v>http://www.sciencedirect.com/science/journal/27727432</v>
      </c>
      <c r="E65" s="1" t="s">
        <v>219</v>
      </c>
    </row>
  </sheetData>
  <autoFilter ref="A4:E65" xr:uid="{00000000-0009-0000-0000-000002000000}"/>
  <pageMargins left="0.40000000000000008" right="0.40000000000000008" top="0.80000000000000016" bottom="0.40000000000000008" header="0.3" footer="0.51181102362204689"/>
  <pageSetup paperSize="9" scale="75" orientation="portrait" horizontalDpi="300" verticalDpi="300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Subscription only</vt:lpstr>
      <vt:lpstr>'Subscription only'!Druckbereich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subject/>
  <dc:creator>ASDA authors</dc:creator>
  <dc:description/>
  <cp:lastModifiedBy>Rhiannon Schmitt  </cp:lastModifiedBy>
  <cp:revision>2</cp:revision>
  <dcterms:created xsi:type="dcterms:W3CDTF">2025-09-02T12:33:59Z</dcterms:created>
  <dcterms:modified xsi:type="dcterms:W3CDTF">2025-09-12T11:31:24Z</dcterms:modified>
  <dc:language>de-DE</dc:language>
</cp:coreProperties>
</file>